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'ANN'!$A$182:$K$209</definedName>
  </definedNames>
  <calcPr fullCalcOnLoad="1"/>
</workbook>
</file>

<file path=xl/sharedStrings.xml><?xml version="1.0" encoding="utf-8"?>
<sst xmlns="http://schemas.openxmlformats.org/spreadsheetml/2006/main" count="175" uniqueCount="131">
  <si>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</si>
  <si>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</si>
  <si>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</si>
  <si>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</si>
  <si>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</si>
  <si>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</si>
  <si>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</si>
  <si>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</si>
  <si>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</si>
  <si>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</si>
  <si>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</si>
  <si>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</si>
  <si>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</si>
  <si>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</si>
  <si>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</si>
  <si>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</si>
  <si>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</si>
  <si>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</si>
  <si>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</si>
  <si>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</si>
  <si>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</si>
  <si>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</si>
  <si>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</si>
  <si>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</si>
  <si>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</si>
  <si>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</si>
  <si>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</si>
  <si>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</si>
  <si>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</si>
  <si>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</si>
  <si>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</si>
  <si>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</si>
  <si>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</si>
  <si>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</si>
  <si>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</si>
  <si>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</si>
  <si>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</si>
  <si>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</si>
  <si>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</si>
  <si>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</si>
  <si>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</si>
  <si>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</si>
  <si>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</si>
  <si>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</si>
  <si>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</si>
  <si>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</si>
  <si>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</si>
  <si>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</si>
  <si>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</si>
  <si>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</si>
  <si>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</si>
  <si>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</si>
  <si>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</si>
  <si>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</si>
  <si>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</si>
  <si>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</si>
  <si>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</si>
  <si>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</si>
  <si>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</si>
  <si>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>UNAUDITED CONDENSED CONSOLIDATED STATEMENTS OF CHANGES IN EQUITY</t>
  </si>
  <si>
    <t>YEAR ENDED</t>
  </si>
  <si>
    <t>Reclassified from hire purchase financing (net)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</si>
  <si>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</si>
  <si>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</si>
  <si>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</si>
  <si>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</si>
  <si>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</si>
  <si>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</si>
  <si>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</si>
  <si>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</si>
  <si>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</si>
  <si>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</si>
  <si>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</si>
  <si>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</si>
  <si>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</si>
  <si>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</si>
  <si>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</si>
  <si>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</si>
  <si>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</si>
  <si>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</si>
  <si>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Balance at 1/4/06</t>
  </si>
  <si>
    <t>N ote 1</t>
  </si>
  <si>
    <t xml:space="preserve">Note 1 : </t>
  </si>
  <si>
    <t>Repayment of loans / borrowings</t>
  </si>
  <si>
    <t>PERIOD ENDED</t>
  </si>
  <si>
    <t>Net cash used in operating activities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</si>
  <si>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</si>
  <si>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</si>
  <si>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</si>
  <si>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</si>
  <si>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</si>
  <si>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</si>
  <si>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</si>
  <si>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</si>
  <si>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</si>
  <si>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Net assets per share is computed based on the assumption that the ICULS have been converted into ordinary shares.</t>
  </si>
  <si>
    <t xml:space="preserve">                                - Diluted</t>
  </si>
  <si>
    <t>Balance as at 31/12/2005 as previously reported</t>
  </si>
  <si>
    <t>Balance as at 31/12/2005 as currently reported</t>
  </si>
  <si>
    <t>Loss before tax before minority interest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</si>
  <si>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</si>
  <si>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</si>
  <si>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</si>
  <si>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</si>
  <si>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</si>
  <si>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</si>
  <si>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</si>
  <si>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Loss for the year</t>
  </si>
  <si>
    <t>Interest received</t>
  </si>
  <si>
    <t>31/3/07</t>
  </si>
  <si>
    <t>Balance at 1/4/07</t>
  </si>
  <si>
    <t>Other Receivable</t>
  </si>
  <si>
    <t>Loans / borrowings obtained</t>
  </si>
  <si>
    <t>Net cash generated from financing activities</t>
  </si>
  <si>
    <t>&lt; ------- Non distributable --------- &gt;</t>
  </si>
  <si>
    <t>Fixed Deposits withdrawn</t>
  </si>
  <si>
    <t>Profit for the year</t>
  </si>
  <si>
    <t>Profit/(Loss) from operations</t>
  </si>
  <si>
    <t>Profit/(Loss) before taxation</t>
  </si>
  <si>
    <t>Profit/(Loss) for the period</t>
  </si>
  <si>
    <t xml:space="preserve">Profit/(Loss)  per share - Basic   (sen)      </t>
  </si>
  <si>
    <t xml:space="preserve">Goodwill on consolidation </t>
  </si>
  <si>
    <t xml:space="preserve">Land held for property development </t>
  </si>
  <si>
    <t>Unaudited Condensed consolidated income statements for the financial period ended 30 Sept 2007</t>
  </si>
  <si>
    <t>30/9/2007</t>
  </si>
  <si>
    <t>30/9/2006</t>
  </si>
  <si>
    <t>UNAUDITED CONDENSED CONSOLIDATED CASH FLOW STATEMENTS FOR THE PERIOD ENDED 30/9/2007</t>
  </si>
  <si>
    <t>for the year ended 31st March 2007</t>
  </si>
  <si>
    <t>FOR THE FINANCIAL PERIOD ENDED 30 SEPT 2007</t>
  </si>
  <si>
    <t>Balance at 30/9/06</t>
  </si>
  <si>
    <t>Balance at 30/9/07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</si>
</sst>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 horizontal="right"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 quotePrefix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workbookViewId="0" topLeftCell="A163">
      <selection activeCell="E186" sqref="E186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4.8515625" style="13" customWidth="1"/>
    <col min="5" max="5" width="19.7109375" style="13" customWidth="1"/>
    <col min="6" max="6" width="21.8515625" style="8" customWidth="1"/>
    <col min="7" max="7" width="18.8515625" style="13" customWidth="1"/>
    <col min="8" max="8" width="19.140625" style="13" customWidth="1"/>
    <col min="9" max="9" width="12.5742187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123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9" ht="13.5" thickBot="1">
      <c r="A7" s="12"/>
      <c r="B7" s="22"/>
      <c r="C7" s="23"/>
      <c r="D7" s="24"/>
      <c r="E7" s="18" t="s">
        <v>54</v>
      </c>
      <c r="F7" s="2"/>
      <c r="G7" s="50" t="s">
        <v>55</v>
      </c>
      <c r="H7" s="25"/>
      <c r="I7" s="20"/>
    </row>
    <row r="8" spans="1:9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</row>
    <row r="9" spans="1:9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</row>
    <row r="10" spans="1:9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</row>
    <row r="11" spans="1:9" ht="12.75">
      <c r="A11" s="37"/>
      <c r="B11" s="44"/>
      <c r="C11" s="20"/>
      <c r="D11" s="20"/>
      <c r="E11" s="49" t="s">
        <v>124</v>
      </c>
      <c r="F11" s="46" t="str">
        <f>+H11</f>
        <v>30/9/2006</v>
      </c>
      <c r="G11" s="47" t="str">
        <f>E11</f>
        <v>30/9/2007</v>
      </c>
      <c r="H11" s="49" t="s">
        <v>125</v>
      </c>
      <c r="I11" s="55"/>
    </row>
    <row r="12" spans="1:9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</row>
    <row r="13" spans="1:9" ht="12.75">
      <c r="A13" s="12"/>
      <c r="B13" s="48"/>
      <c r="C13" s="20"/>
      <c r="D13" s="20"/>
      <c r="E13" s="49" t="s">
        <v>49</v>
      </c>
      <c r="F13" s="49" t="s">
        <v>49</v>
      </c>
      <c r="G13" s="49" t="s">
        <v>49</v>
      </c>
      <c r="H13" s="49" t="s">
        <v>49</v>
      </c>
      <c r="I13" s="55"/>
    </row>
    <row r="14" spans="2:10" ht="13.5" thickBot="1">
      <c r="B14" s="27"/>
      <c r="C14" s="28"/>
      <c r="D14" s="28"/>
      <c r="E14" s="3"/>
      <c r="F14" s="30"/>
      <c r="G14" s="3"/>
      <c r="H14" s="3"/>
      <c r="I14" s="15"/>
      <c r="J14" s="20"/>
    </row>
    <row r="15" spans="1:13" ht="12.75">
      <c r="A15" s="31"/>
      <c r="B15" s="35" t="s">
        <v>10</v>
      </c>
      <c r="C15" s="32"/>
      <c r="D15" s="33"/>
      <c r="E15" s="17">
        <v>16144</v>
      </c>
      <c r="F15" s="17">
        <v>13772</v>
      </c>
      <c r="G15" s="17">
        <v>28014</v>
      </c>
      <c r="H15" s="17">
        <v>24196</v>
      </c>
      <c r="I15" s="15"/>
      <c r="J15" s="51"/>
      <c r="K15" s="16"/>
      <c r="L15" s="16"/>
      <c r="M15" s="16"/>
    </row>
    <row r="16" spans="2:13" ht="12.75">
      <c r="B16" s="34"/>
      <c r="C16" s="20"/>
      <c r="D16" s="26"/>
      <c r="E16" s="4"/>
      <c r="F16" s="4"/>
      <c r="G16" s="4"/>
      <c r="H16" s="4"/>
      <c r="I16" s="15"/>
      <c r="J16" s="20"/>
      <c r="L16" s="16"/>
      <c r="M16" s="16"/>
    </row>
    <row r="17" spans="2:13" ht="12.75">
      <c r="B17" s="34" t="s">
        <v>12</v>
      </c>
      <c r="C17" s="20"/>
      <c r="D17" s="26"/>
      <c r="E17" s="4">
        <v>6203</v>
      </c>
      <c r="F17" s="4">
        <v>6174</v>
      </c>
      <c r="G17" s="4">
        <f>2856+6975+1803</f>
        <v>11634</v>
      </c>
      <c r="H17" s="4">
        <v>11602</v>
      </c>
      <c r="I17" s="15"/>
      <c r="J17" s="51"/>
      <c r="K17" s="16"/>
      <c r="L17" s="16"/>
      <c r="M17" s="16"/>
    </row>
    <row r="18" spans="2:13" ht="12.75">
      <c r="B18" s="34"/>
      <c r="C18" s="20"/>
      <c r="D18" s="26"/>
      <c r="E18" s="4"/>
      <c r="F18" s="4"/>
      <c r="G18" s="4"/>
      <c r="H18" s="4"/>
      <c r="I18" s="15"/>
      <c r="J18" s="51"/>
      <c r="K18" s="16"/>
      <c r="L18" s="16"/>
      <c r="M18" s="16"/>
    </row>
    <row r="19" spans="2:13" ht="12.75">
      <c r="B19" s="34" t="s">
        <v>58</v>
      </c>
      <c r="C19" s="20"/>
      <c r="D19" s="26"/>
      <c r="E19" s="4">
        <v>1606</v>
      </c>
      <c r="F19" s="4">
        <v>150</v>
      </c>
      <c r="G19" s="4">
        <v>4389</v>
      </c>
      <c r="H19" s="4">
        <v>298</v>
      </c>
      <c r="I19" s="15"/>
      <c r="J19" s="51"/>
      <c r="K19" s="16"/>
      <c r="L19" s="16"/>
      <c r="M19" s="16"/>
    </row>
    <row r="20" spans="2:13" ht="12.75">
      <c r="B20" s="34"/>
      <c r="C20" s="20"/>
      <c r="D20" s="26"/>
      <c r="E20" s="5"/>
      <c r="F20" s="5"/>
      <c r="G20" s="5"/>
      <c r="H20" s="5"/>
      <c r="I20" s="15"/>
      <c r="J20" s="51"/>
      <c r="K20" s="16"/>
      <c r="L20" s="16"/>
      <c r="M20" s="16"/>
    </row>
    <row r="21" spans="1:13" ht="12.75">
      <c r="A21" s="31"/>
      <c r="B21" s="34" t="s">
        <v>117</v>
      </c>
      <c r="C21" s="20"/>
      <c r="D21" s="26"/>
      <c r="E21" s="4">
        <v>2414</v>
      </c>
      <c r="F21" s="4">
        <v>-333</v>
      </c>
      <c r="G21" s="4">
        <f>3505+1360</f>
        <v>4865</v>
      </c>
      <c r="H21" s="4">
        <v>-1143</v>
      </c>
      <c r="I21" s="15"/>
      <c r="J21" s="51"/>
      <c r="K21" s="16"/>
      <c r="L21" s="16"/>
      <c r="M21" s="16"/>
    </row>
    <row r="22" spans="2:13" ht="12.75">
      <c r="B22" s="34"/>
      <c r="C22" s="20"/>
      <c r="D22" s="26"/>
      <c r="E22" s="4"/>
      <c r="F22" s="4"/>
      <c r="G22" s="4"/>
      <c r="H22" s="4"/>
      <c r="I22" s="15"/>
      <c r="J22" s="51"/>
      <c r="K22" s="16"/>
      <c r="L22" s="16"/>
      <c r="M22" s="16"/>
    </row>
    <row r="23" spans="2:13" ht="12.75">
      <c r="B23" s="34" t="s">
        <v>13</v>
      </c>
      <c r="C23" s="20"/>
      <c r="D23" s="26"/>
      <c r="E23" s="4">
        <v>679</v>
      </c>
      <c r="F23" s="4">
        <v>672</v>
      </c>
      <c r="G23" s="4">
        <v>1360</v>
      </c>
      <c r="H23" s="4">
        <v>1679</v>
      </c>
      <c r="I23" s="15"/>
      <c r="J23" s="51"/>
      <c r="K23" s="16"/>
      <c r="L23" s="16"/>
      <c r="M23" s="16"/>
    </row>
    <row r="24" spans="2:13" ht="12.75">
      <c r="B24" s="34"/>
      <c r="C24" s="20"/>
      <c r="D24" s="26"/>
      <c r="E24" s="5"/>
      <c r="F24" s="5"/>
      <c r="G24" s="5"/>
      <c r="H24" s="5"/>
      <c r="I24" s="15"/>
      <c r="J24" s="51"/>
      <c r="K24" s="16"/>
      <c r="L24" s="16"/>
      <c r="M24" s="16"/>
    </row>
    <row r="25" spans="2:13" ht="12.75">
      <c r="B25" s="34" t="s">
        <v>118</v>
      </c>
      <c r="C25" s="20"/>
      <c r="D25" s="26"/>
      <c r="E25" s="4">
        <f>+E21-E23</f>
        <v>1735</v>
      </c>
      <c r="F25" s="4">
        <f>+F21-F23</f>
        <v>-1005</v>
      </c>
      <c r="G25" s="4">
        <f>+G21-G23</f>
        <v>3505</v>
      </c>
      <c r="H25" s="4">
        <f>+H21-H23</f>
        <v>-2822</v>
      </c>
      <c r="I25" s="15"/>
      <c r="J25" s="51"/>
      <c r="K25" s="16"/>
      <c r="L25" s="16"/>
      <c r="M25" s="16"/>
    </row>
    <row r="26" spans="2:13" ht="12.75">
      <c r="B26" s="34"/>
      <c r="C26" s="20"/>
      <c r="D26" s="26"/>
      <c r="E26" s="4"/>
      <c r="F26" s="4"/>
      <c r="G26" s="4"/>
      <c r="H26" s="4"/>
      <c r="I26" s="15"/>
      <c r="J26" s="51"/>
      <c r="K26" s="16"/>
      <c r="L26" s="16"/>
      <c r="M26" s="16"/>
    </row>
    <row r="27" spans="2:13" ht="13.5" thickBot="1">
      <c r="B27" s="34" t="s">
        <v>14</v>
      </c>
      <c r="C27" s="20"/>
      <c r="D27" s="26"/>
      <c r="E27" s="4">
        <v>0</v>
      </c>
      <c r="F27" s="4">
        <v>242</v>
      </c>
      <c r="G27" s="4">
        <v>2</v>
      </c>
      <c r="H27" s="4">
        <v>242</v>
      </c>
      <c r="I27" s="15"/>
      <c r="J27" s="51"/>
      <c r="K27" s="16"/>
      <c r="L27" s="16"/>
      <c r="M27" s="16"/>
    </row>
    <row r="28" spans="2:13" ht="12.75" hidden="1">
      <c r="B28" s="34"/>
      <c r="C28" s="20"/>
      <c r="D28" s="26"/>
      <c r="E28" s="5"/>
      <c r="F28" s="5"/>
      <c r="G28" s="5"/>
      <c r="H28" s="5"/>
      <c r="I28" s="15"/>
      <c r="J28" s="51"/>
      <c r="K28" s="16"/>
      <c r="L28" s="16"/>
      <c r="M28" s="16"/>
    </row>
    <row r="29" spans="2:13" ht="12.75" hidden="1">
      <c r="B29" s="34" t="s">
        <v>68</v>
      </c>
      <c r="C29" s="20"/>
      <c r="D29" s="26"/>
      <c r="E29" s="4">
        <f>+E25-E27</f>
        <v>1735</v>
      </c>
      <c r="F29" s="4">
        <f>+F25-F27</f>
        <v>-1247</v>
      </c>
      <c r="G29" s="4">
        <f>+G25-G27</f>
        <v>3503</v>
      </c>
      <c r="H29" s="4">
        <f>+H25-H27</f>
        <v>-3064</v>
      </c>
      <c r="I29" s="15"/>
      <c r="J29" s="51"/>
      <c r="K29" s="16"/>
      <c r="L29" s="16"/>
      <c r="M29" s="16"/>
    </row>
    <row r="30" spans="2:13" ht="12.75" hidden="1">
      <c r="B30" s="34"/>
      <c r="C30" s="20"/>
      <c r="D30" s="26"/>
      <c r="E30" s="4"/>
      <c r="F30" s="4"/>
      <c r="G30" s="4"/>
      <c r="H30" s="4"/>
      <c r="I30" s="15"/>
      <c r="J30" s="51"/>
      <c r="K30" s="16"/>
      <c r="L30" s="16"/>
      <c r="M30" s="16"/>
    </row>
    <row r="31" spans="2:13" ht="12.75" hidden="1">
      <c r="B31" s="34"/>
      <c r="C31" s="20"/>
      <c r="D31" s="26"/>
      <c r="E31" s="4"/>
      <c r="F31" s="4"/>
      <c r="G31" s="4"/>
      <c r="H31" s="4"/>
      <c r="I31" s="15"/>
      <c r="J31" s="51"/>
      <c r="K31" s="16"/>
      <c r="L31" s="16"/>
      <c r="M31" s="16"/>
    </row>
    <row r="32" spans="2:13" ht="12.75" hidden="1">
      <c r="B32" s="34"/>
      <c r="C32" s="20"/>
      <c r="D32" s="26"/>
      <c r="E32" s="4"/>
      <c r="F32" s="4"/>
      <c r="G32" s="4"/>
      <c r="H32" s="4"/>
      <c r="I32" s="15"/>
      <c r="J32" s="51"/>
      <c r="K32" s="16"/>
      <c r="L32" s="16"/>
      <c r="M32" s="16"/>
    </row>
    <row r="33" spans="2:13" ht="13.5" thickBot="1">
      <c r="B33" s="34" t="s">
        <v>119</v>
      </c>
      <c r="C33" s="20"/>
      <c r="D33" s="26"/>
      <c r="E33" s="58">
        <f>+E29-E31</f>
        <v>1735</v>
      </c>
      <c r="F33" s="58">
        <f>+F29-F31</f>
        <v>-1247</v>
      </c>
      <c r="G33" s="58">
        <f>+G29-G31</f>
        <v>3503</v>
      </c>
      <c r="H33" s="58">
        <f>+H29-H31</f>
        <v>-3064</v>
      </c>
      <c r="I33" s="15"/>
      <c r="J33" s="51"/>
      <c r="K33" s="16"/>
      <c r="L33" s="16"/>
      <c r="M33" s="16"/>
    </row>
    <row r="34" spans="2:12" ht="12.75">
      <c r="B34" s="34"/>
      <c r="C34" s="20"/>
      <c r="D34" s="26"/>
      <c r="E34" s="4"/>
      <c r="F34" s="4"/>
      <c r="G34" s="4"/>
      <c r="H34" s="4"/>
      <c r="I34" s="15"/>
      <c r="J34" s="20"/>
      <c r="K34" s="16"/>
      <c r="L34" s="16"/>
    </row>
    <row r="35" spans="2:12" ht="12.75">
      <c r="B35" s="34" t="s">
        <v>76</v>
      </c>
      <c r="C35" s="20"/>
      <c r="D35" s="26"/>
      <c r="E35" s="4"/>
      <c r="F35" s="4"/>
      <c r="G35" s="4"/>
      <c r="H35" s="4"/>
      <c r="I35" s="15"/>
      <c r="J35" s="20"/>
      <c r="K35" s="16"/>
      <c r="L35" s="16"/>
    </row>
    <row r="36" spans="2:12" ht="12.75">
      <c r="B36" s="34"/>
      <c r="C36" s="20" t="s">
        <v>77</v>
      </c>
      <c r="D36" s="26"/>
      <c r="E36" s="4">
        <v>1731</v>
      </c>
      <c r="F36" s="4">
        <v>-1246</v>
      </c>
      <c r="G36" s="4">
        <v>3497</v>
      </c>
      <c r="H36" s="4">
        <v>-3060</v>
      </c>
      <c r="I36" s="15"/>
      <c r="J36" s="20"/>
      <c r="K36" s="16"/>
      <c r="L36" s="16"/>
    </row>
    <row r="37" spans="2:12" ht="13.5" thickBot="1">
      <c r="B37" s="34"/>
      <c r="C37" s="20" t="s">
        <v>78</v>
      </c>
      <c r="D37" s="26"/>
      <c r="E37" s="4">
        <v>4</v>
      </c>
      <c r="F37" s="4">
        <v>-1</v>
      </c>
      <c r="G37" s="4">
        <v>6</v>
      </c>
      <c r="H37" s="4">
        <v>-4</v>
      </c>
      <c r="I37" s="15"/>
      <c r="J37" s="20"/>
      <c r="K37" s="16"/>
      <c r="L37" s="16"/>
    </row>
    <row r="38" spans="2:12" ht="13.5" thickBot="1">
      <c r="B38" s="34"/>
      <c r="C38" s="20"/>
      <c r="D38" s="26"/>
      <c r="E38" s="58">
        <f>+E37+E36</f>
        <v>1735</v>
      </c>
      <c r="F38" s="58">
        <f>+F37+F36</f>
        <v>-1247</v>
      </c>
      <c r="G38" s="58">
        <f>+G37+G36</f>
        <v>3503</v>
      </c>
      <c r="H38" s="58">
        <f>+H37+H36</f>
        <v>-3064</v>
      </c>
      <c r="I38" s="15"/>
      <c r="J38" s="20"/>
      <c r="K38" s="16"/>
      <c r="L38" s="16"/>
    </row>
    <row r="39" spans="2:12" ht="12.75">
      <c r="B39" s="34"/>
      <c r="C39" s="20"/>
      <c r="D39" s="26"/>
      <c r="E39" s="4"/>
      <c r="F39" s="4"/>
      <c r="G39" s="4"/>
      <c r="H39" s="4"/>
      <c r="I39" s="15"/>
      <c r="J39" s="20"/>
      <c r="K39" s="16"/>
      <c r="L39" s="16"/>
    </row>
    <row r="40" spans="2:12" ht="12.75">
      <c r="B40" s="34" t="s">
        <v>120</v>
      </c>
      <c r="C40" s="20"/>
      <c r="D40" s="26"/>
      <c r="E40" s="6">
        <f>+E36/72933*100</f>
        <v>2.373411213031138</v>
      </c>
      <c r="F40" s="6">
        <f>+F36/72933*100</f>
        <v>-1.7084173145215473</v>
      </c>
      <c r="G40" s="6">
        <f>+G36/72933*100</f>
        <v>4.794811676470185</v>
      </c>
      <c r="H40" s="6">
        <f>+H36/72933*100</f>
        <v>-4.19563160709144</v>
      </c>
      <c r="I40" s="54"/>
      <c r="K40" s="16"/>
      <c r="L40" s="16"/>
    </row>
    <row r="41" spans="2:12" ht="12.75">
      <c r="B41" s="34" t="s">
        <v>96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  <c r="K41" s="16"/>
      <c r="L41" s="16"/>
    </row>
    <row r="42" spans="2:9" ht="13.5" thickBot="1">
      <c r="B42" s="39"/>
      <c r="C42" s="28"/>
      <c r="D42" s="29"/>
      <c r="E42" s="3"/>
      <c r="F42" s="3"/>
      <c r="G42" s="3"/>
      <c r="H42" s="3"/>
      <c r="I42" s="15"/>
    </row>
    <row r="43" spans="5:9" ht="12.75">
      <c r="E43" s="8"/>
      <c r="G43" s="8"/>
      <c r="H43" s="8"/>
      <c r="I43" s="8"/>
    </row>
    <row r="44" spans="5:9" ht="12.75">
      <c r="E44" s="8"/>
      <c r="G44" s="8"/>
      <c r="H44" s="8"/>
      <c r="I44" s="8"/>
    </row>
    <row r="45" spans="1:9" ht="12.75">
      <c r="A45" s="12" t="s">
        <v>50</v>
      </c>
      <c r="E45" s="8"/>
      <c r="G45" s="8"/>
      <c r="H45" s="8"/>
      <c r="I45" s="8"/>
    </row>
    <row r="46" spans="1:9" ht="12.75">
      <c r="A46" s="12" t="s">
        <v>127</v>
      </c>
      <c r="E46" s="8"/>
      <c r="G46" s="8"/>
      <c r="H46" s="8"/>
      <c r="I46" s="8"/>
    </row>
    <row r="47" spans="5:9" ht="12.75">
      <c r="E47" s="8"/>
      <c r="G47" s="8"/>
      <c r="H47" s="8"/>
      <c r="I47" s="8"/>
    </row>
    <row r="48" spans="5:9" ht="12.75" hidden="1">
      <c r="E48" s="8"/>
      <c r="G48" s="8"/>
      <c r="H48" s="8"/>
      <c r="I48" s="8"/>
    </row>
    <row r="49" spans="5:9" ht="12.75" hidden="1">
      <c r="E49" s="8"/>
      <c r="G49" s="8"/>
      <c r="H49" s="8"/>
      <c r="I49" s="8"/>
    </row>
    <row r="50" spans="5:9" ht="12.75" hidden="1">
      <c r="E50" s="8"/>
      <c r="G50" s="8"/>
      <c r="H50" s="8"/>
      <c r="I50" s="8"/>
    </row>
    <row r="51" spans="5:9" ht="12.75" hidden="1">
      <c r="E51" s="8"/>
      <c r="G51" s="8"/>
      <c r="H51" s="8"/>
      <c r="I51" s="8"/>
    </row>
    <row r="52" spans="5:9" ht="12.75" hidden="1">
      <c r="E52" s="8"/>
      <c r="G52" s="8"/>
      <c r="H52" s="8"/>
      <c r="I52" s="8"/>
    </row>
    <row r="53" spans="5:9" ht="12.75" hidden="1">
      <c r="E53" s="8"/>
      <c r="G53" s="8"/>
      <c r="H53" s="8"/>
      <c r="I53" s="8"/>
    </row>
    <row r="54" spans="5:9" ht="12.75" hidden="1">
      <c r="E54" s="8"/>
      <c r="G54" s="8"/>
      <c r="H54" s="8"/>
      <c r="I54" s="8"/>
    </row>
    <row r="55" spans="5:9" ht="12.75" hidden="1">
      <c r="E55" s="8"/>
      <c r="G55" s="8"/>
      <c r="H55" s="8"/>
      <c r="I55" s="8"/>
    </row>
    <row r="56" spans="5:9" ht="12.75" hidden="1">
      <c r="E56" s="8"/>
      <c r="G56" s="8"/>
      <c r="H56" s="8"/>
      <c r="I56" s="8"/>
    </row>
    <row r="57" ht="25.5" customHeight="1"/>
    <row r="58" spans="1:7" ht="12.75">
      <c r="A58" s="12" t="s">
        <v>0</v>
      </c>
      <c r="D58" s="8"/>
      <c r="E58" s="8"/>
      <c r="G58" s="1"/>
    </row>
    <row r="59" spans="1:7" ht="12.75">
      <c r="A59" s="12" t="s">
        <v>48</v>
      </c>
      <c r="D59" s="8"/>
      <c r="E59" s="8"/>
      <c r="G59" s="1"/>
    </row>
    <row r="60" spans="1:5" ht="12.75">
      <c r="A60" s="12"/>
      <c r="D60" s="8"/>
      <c r="E60" s="8"/>
    </row>
    <row r="61" spans="4:7" ht="12.75">
      <c r="D61" s="8"/>
      <c r="F61" s="9" t="s">
        <v>15</v>
      </c>
      <c r="G61" s="43" t="s">
        <v>33</v>
      </c>
    </row>
    <row r="62" spans="4:7" ht="12.75">
      <c r="D62" s="8"/>
      <c r="F62" s="9" t="s">
        <v>16</v>
      </c>
      <c r="G62" s="9" t="s">
        <v>16</v>
      </c>
    </row>
    <row r="63" spans="4:7" ht="12.75">
      <c r="D63" s="8"/>
      <c r="F63" s="9" t="s">
        <v>84</v>
      </c>
      <c r="G63" s="9" t="s">
        <v>60</v>
      </c>
    </row>
    <row r="64" spans="4:7" ht="12.75">
      <c r="D64" s="8"/>
      <c r="F64" s="9" t="str">
        <f>+E11</f>
        <v>30/9/2007</v>
      </c>
      <c r="G64" s="52" t="s">
        <v>109</v>
      </c>
    </row>
    <row r="65" spans="4:7" ht="12.75">
      <c r="D65" s="8"/>
      <c r="F65" s="9" t="s">
        <v>9</v>
      </c>
      <c r="G65" s="9" t="s">
        <v>9</v>
      </c>
    </row>
    <row r="66" spans="4:7" ht="12.75">
      <c r="D66" s="8"/>
      <c r="F66" s="9" t="s">
        <v>43</v>
      </c>
      <c r="G66" s="9" t="s">
        <v>44</v>
      </c>
    </row>
    <row r="67" spans="4:7" ht="3.75" customHeight="1">
      <c r="D67" s="8"/>
      <c r="G67" s="8"/>
    </row>
    <row r="68" spans="2:7" ht="12.75">
      <c r="B68" s="12" t="s">
        <v>74</v>
      </c>
      <c r="D68" s="8"/>
      <c r="G68" s="8"/>
    </row>
    <row r="69" spans="2:7" ht="12.75">
      <c r="B69" s="12" t="s">
        <v>75</v>
      </c>
      <c r="D69" s="8"/>
      <c r="G69" s="8"/>
    </row>
    <row r="70" spans="1:9" ht="12.75">
      <c r="A70" s="31"/>
      <c r="C70" s="13" t="s">
        <v>17</v>
      </c>
      <c r="D70" s="8"/>
      <c r="F70" s="8">
        <v>2732</v>
      </c>
      <c r="G70" s="8">
        <v>2833</v>
      </c>
      <c r="H70" s="16"/>
      <c r="I70" s="16"/>
    </row>
    <row r="71" spans="1:9" ht="12.75">
      <c r="A71" s="31"/>
      <c r="C71" s="13" t="s">
        <v>121</v>
      </c>
      <c r="D71" s="8"/>
      <c r="E71" s="60"/>
      <c r="F71" s="8">
        <f>1288+1492</f>
        <v>2780</v>
      </c>
      <c r="G71" s="8">
        <f>1288+1492</f>
        <v>2780</v>
      </c>
      <c r="H71" s="16"/>
      <c r="I71" s="16"/>
    </row>
    <row r="72" spans="1:9" ht="12.75">
      <c r="A72" s="31"/>
      <c r="C72" s="13" t="s">
        <v>122</v>
      </c>
      <c r="D72" s="8"/>
      <c r="F72" s="8">
        <v>2097</v>
      </c>
      <c r="G72" s="8">
        <v>2097</v>
      </c>
      <c r="H72" s="16"/>
      <c r="I72" s="16"/>
    </row>
    <row r="73" spans="1:9" ht="12.75">
      <c r="A73" s="31"/>
      <c r="C73" s="13" t="s">
        <v>111</v>
      </c>
      <c r="D73" s="8"/>
      <c r="F73" s="8">
        <v>40078</v>
      </c>
      <c r="G73" s="8">
        <v>54433</v>
      </c>
      <c r="H73" s="16"/>
      <c r="I73" s="16"/>
    </row>
    <row r="74" spans="1:9" ht="12.75">
      <c r="A74" s="31"/>
      <c r="D74" s="8"/>
      <c r="G74" s="8"/>
      <c r="H74" s="16"/>
      <c r="I74" s="16"/>
    </row>
    <row r="75" spans="1:9" ht="12.75">
      <c r="A75" s="31"/>
      <c r="D75" s="8"/>
      <c r="F75" s="57">
        <f>SUM(F70:F74)</f>
        <v>47687</v>
      </c>
      <c r="G75" s="57">
        <f>SUM(G70:G74)</f>
        <v>62143</v>
      </c>
      <c r="H75" s="16"/>
      <c r="I75" s="16"/>
    </row>
    <row r="76" spans="1:9" ht="12.75">
      <c r="A76" s="31"/>
      <c r="D76" s="8"/>
      <c r="G76" s="8"/>
      <c r="H76" s="16"/>
      <c r="I76" s="16"/>
    </row>
    <row r="77" spans="1:9" ht="12.75">
      <c r="A77" s="31"/>
      <c r="B77" s="21" t="s">
        <v>18</v>
      </c>
      <c r="D77" s="8"/>
      <c r="G77" s="8"/>
      <c r="H77" s="16"/>
      <c r="I77" s="16"/>
    </row>
    <row r="78" spans="3:9" ht="12.75">
      <c r="C78" s="13" t="s">
        <v>57</v>
      </c>
      <c r="D78" s="8"/>
      <c r="E78" s="16"/>
      <c r="F78" s="8">
        <v>34492</v>
      </c>
      <c r="G78" s="8">
        <v>31253</v>
      </c>
      <c r="H78" s="16"/>
      <c r="I78" s="16"/>
    </row>
    <row r="79" spans="3:9" ht="12.75">
      <c r="C79" s="13" t="s">
        <v>51</v>
      </c>
      <c r="D79" s="8"/>
      <c r="E79" s="16"/>
      <c r="F79" s="8">
        <f>15607+50915</f>
        <v>66522</v>
      </c>
      <c r="G79" s="8">
        <f>50491+3831+359</f>
        <v>54681</v>
      </c>
      <c r="H79" s="16"/>
      <c r="I79" s="16"/>
    </row>
    <row r="80" spans="3:9" ht="12.75">
      <c r="C80" s="13" t="s">
        <v>56</v>
      </c>
      <c r="D80" s="8"/>
      <c r="E80" s="16"/>
      <c r="F80" s="8">
        <v>531</v>
      </c>
      <c r="G80" s="8">
        <v>579</v>
      </c>
      <c r="H80" s="16"/>
      <c r="I80" s="16"/>
    </row>
    <row r="81" spans="3:9" ht="12.75">
      <c r="C81" s="13" t="s">
        <v>19</v>
      </c>
      <c r="D81" s="8"/>
      <c r="E81" s="16"/>
      <c r="F81" s="8">
        <v>5177</v>
      </c>
      <c r="G81" s="8">
        <f>12006+1313</f>
        <v>13319</v>
      </c>
      <c r="H81" s="16"/>
      <c r="I81" s="16"/>
    </row>
    <row r="82" spans="3:9" ht="12.75">
      <c r="C82" s="13" t="s">
        <v>62</v>
      </c>
      <c r="D82" s="8"/>
      <c r="E82" s="16"/>
      <c r="F82" s="8">
        <v>36733</v>
      </c>
      <c r="G82" s="8">
        <v>23499</v>
      </c>
      <c r="H82" s="16"/>
      <c r="I82" s="16"/>
    </row>
    <row r="83" spans="4:9" ht="12.75">
      <c r="D83" s="8"/>
      <c r="G83" s="8"/>
      <c r="H83" s="16"/>
      <c r="I83" s="16"/>
    </row>
    <row r="84" spans="4:9" ht="12.75">
      <c r="D84" s="8"/>
      <c r="E84" s="16"/>
      <c r="F84" s="57">
        <f>SUM(F78:F83)</f>
        <v>143455</v>
      </c>
      <c r="G84" s="57">
        <f>SUM(G78:G83)</f>
        <v>123331</v>
      </c>
      <c r="H84" s="16"/>
      <c r="I84" s="16"/>
    </row>
    <row r="85" spans="4:9" ht="12.75">
      <c r="D85" s="8"/>
      <c r="G85" s="8"/>
      <c r="H85" s="16"/>
      <c r="I85" s="16"/>
    </row>
    <row r="86" spans="2:9" s="12" customFormat="1" ht="13.5" thickBot="1">
      <c r="B86" s="12" t="s">
        <v>73</v>
      </c>
      <c r="D86" s="1"/>
      <c r="F86" s="61">
        <f>+F84+F75</f>
        <v>191142</v>
      </c>
      <c r="G86" s="61">
        <f>+G84+G75</f>
        <v>185474</v>
      </c>
      <c r="H86" s="59"/>
      <c r="I86" s="59"/>
    </row>
    <row r="87" spans="4:9" ht="12.75">
      <c r="D87" s="8"/>
      <c r="G87" s="8"/>
      <c r="H87" s="16"/>
      <c r="I87" s="16"/>
    </row>
    <row r="88" spans="1:9" ht="12.75">
      <c r="A88" s="31"/>
      <c r="B88" s="12" t="s">
        <v>87</v>
      </c>
      <c r="D88" s="8"/>
      <c r="G88" s="8"/>
      <c r="H88" s="16"/>
      <c r="I88" s="16"/>
    </row>
    <row r="89" spans="1:9" ht="12.75">
      <c r="A89" s="31"/>
      <c r="B89" s="12" t="s">
        <v>90</v>
      </c>
      <c r="D89" s="8"/>
      <c r="G89" s="8"/>
      <c r="H89" s="16"/>
      <c r="I89" s="16"/>
    </row>
    <row r="90" spans="3:9" ht="12.75">
      <c r="C90" s="13" t="s">
        <v>22</v>
      </c>
      <c r="D90" s="8"/>
      <c r="F90" s="8">
        <v>72933</v>
      </c>
      <c r="G90" s="8">
        <v>72933</v>
      </c>
      <c r="H90" s="16"/>
      <c r="I90" s="16"/>
    </row>
    <row r="91" spans="3:9" ht="12.75">
      <c r="C91" s="13" t="s">
        <v>23</v>
      </c>
      <c r="D91" s="8"/>
      <c r="E91" s="60"/>
      <c r="F91" s="8">
        <f>+F204+G204</f>
        <v>12377</v>
      </c>
      <c r="G91" s="8">
        <f>G201+F201</f>
        <v>8880</v>
      </c>
      <c r="H91" s="16"/>
      <c r="I91" s="16"/>
    </row>
    <row r="92" spans="4:9" ht="12.75">
      <c r="D92" s="8"/>
      <c r="F92" s="53"/>
      <c r="G92" s="53"/>
      <c r="H92" s="16"/>
      <c r="I92" s="16"/>
    </row>
    <row r="93" spans="3:9" ht="12.75">
      <c r="C93" s="13" t="s">
        <v>70</v>
      </c>
      <c r="D93" s="8"/>
      <c r="F93" s="15">
        <f>SUM(F90:F92)</f>
        <v>85310</v>
      </c>
      <c r="G93" s="15">
        <f>SUM(G90:G92)</f>
        <v>81813</v>
      </c>
      <c r="H93" s="16"/>
      <c r="I93" s="16"/>
    </row>
    <row r="94" spans="3:9" ht="12.75">
      <c r="C94" s="13" t="s">
        <v>101</v>
      </c>
      <c r="D94" s="8"/>
      <c r="F94" s="53">
        <v>49900</v>
      </c>
      <c r="G94" s="53">
        <v>49900</v>
      </c>
      <c r="H94" s="16"/>
      <c r="I94" s="16"/>
    </row>
    <row r="95" spans="4:9" ht="12.75">
      <c r="D95" s="8"/>
      <c r="F95" s="15">
        <f>SUM(F93:F94)</f>
        <v>135210</v>
      </c>
      <c r="G95" s="15">
        <f>SUM(G93:G94)</f>
        <v>131713</v>
      </c>
      <c r="H95" s="16"/>
      <c r="I95" s="16"/>
    </row>
    <row r="96" spans="1:9" ht="12.75">
      <c r="A96" s="31"/>
      <c r="C96" s="13" t="s">
        <v>25</v>
      </c>
      <c r="D96" s="8"/>
      <c r="F96" s="8">
        <f>+J204</f>
        <v>118</v>
      </c>
      <c r="G96" s="8">
        <v>112</v>
      </c>
      <c r="H96" s="16"/>
      <c r="I96" s="16"/>
    </row>
    <row r="97" spans="2:9" s="12" customFormat="1" ht="12.75">
      <c r="B97" s="12" t="s">
        <v>88</v>
      </c>
      <c r="D97" s="1"/>
      <c r="F97" s="57">
        <f>+F96+F95</f>
        <v>135328</v>
      </c>
      <c r="G97" s="57">
        <f>+G96+G95</f>
        <v>131825</v>
      </c>
      <c r="H97" s="59"/>
      <c r="I97" s="59"/>
    </row>
    <row r="98" spans="4:9" ht="12.75">
      <c r="D98" s="8"/>
      <c r="F98" s="15"/>
      <c r="G98" s="15"/>
      <c r="H98" s="16"/>
      <c r="I98" s="16"/>
    </row>
    <row r="99" spans="2:9" ht="12.75">
      <c r="B99" s="12" t="s">
        <v>89</v>
      </c>
      <c r="D99" s="8"/>
      <c r="F99" s="15"/>
      <c r="G99" s="15"/>
      <c r="H99" s="16"/>
      <c r="I99" s="16"/>
    </row>
    <row r="100" spans="1:9" ht="12.75">
      <c r="A100" s="31"/>
      <c r="C100" s="13" t="s">
        <v>26</v>
      </c>
      <c r="D100" s="8"/>
      <c r="F100" s="8">
        <f>4550+131</f>
        <v>4681</v>
      </c>
      <c r="G100" s="8">
        <f>2850+87</f>
        <v>2937</v>
      </c>
      <c r="H100" s="16"/>
      <c r="I100" s="16"/>
    </row>
    <row r="101" spans="1:9" ht="12.75">
      <c r="A101" s="31"/>
      <c r="C101" s="13" t="s">
        <v>27</v>
      </c>
      <c r="D101" s="8"/>
      <c r="F101" s="8">
        <v>9</v>
      </c>
      <c r="G101" s="8">
        <v>9</v>
      </c>
      <c r="H101" s="16"/>
      <c r="I101" s="16"/>
    </row>
    <row r="102" spans="4:9" ht="12.75">
      <c r="D102" s="8"/>
      <c r="G102" s="8"/>
      <c r="H102" s="16"/>
      <c r="I102" s="16"/>
    </row>
    <row r="103" spans="1:9" ht="13.5" thickBot="1">
      <c r="A103" s="12"/>
      <c r="B103" s="12" t="s">
        <v>79</v>
      </c>
      <c r="C103" s="12"/>
      <c r="D103" s="1"/>
      <c r="F103" s="11">
        <f>SUM(F99:F102)</f>
        <v>4690</v>
      </c>
      <c r="G103" s="11">
        <f>SUM(G99:G102)</f>
        <v>2946</v>
      </c>
      <c r="H103" s="16"/>
      <c r="I103" s="16"/>
    </row>
    <row r="104" spans="4:9" ht="13.5" thickTop="1">
      <c r="D104" s="8"/>
      <c r="G104" s="8"/>
      <c r="H104" s="16"/>
      <c r="I104" s="16"/>
    </row>
    <row r="105" spans="2:9" ht="12.75">
      <c r="B105" s="12" t="s">
        <v>20</v>
      </c>
      <c r="D105" s="8"/>
      <c r="G105" s="8"/>
      <c r="H105" s="16"/>
      <c r="I105" s="16"/>
    </row>
    <row r="106" spans="3:9" ht="12.75">
      <c r="C106" s="13" t="s">
        <v>21</v>
      </c>
      <c r="D106" s="8"/>
      <c r="F106" s="8">
        <f>156+5968</f>
        <v>6124</v>
      </c>
      <c r="G106" s="8">
        <f>9336+154</f>
        <v>9490</v>
      </c>
      <c r="H106" s="16"/>
      <c r="I106" s="16"/>
    </row>
    <row r="107" spans="3:9" ht="12.75">
      <c r="C107" s="13" t="s">
        <v>52</v>
      </c>
      <c r="D107" s="8"/>
      <c r="F107" s="8">
        <f>16732+27783</f>
        <v>44515</v>
      </c>
      <c r="G107" s="8">
        <f>12672+28210-154</f>
        <v>40728</v>
      </c>
      <c r="H107" s="16"/>
      <c r="I107" s="16"/>
    </row>
    <row r="108" spans="3:9" ht="12.75">
      <c r="C108" s="13" t="s">
        <v>14</v>
      </c>
      <c r="D108" s="8"/>
      <c r="F108" s="8">
        <v>485</v>
      </c>
      <c r="G108" s="8">
        <v>485</v>
      </c>
      <c r="H108" s="16"/>
      <c r="I108" s="16"/>
    </row>
    <row r="109" spans="4:9" ht="12.75">
      <c r="D109" s="8"/>
      <c r="G109" s="8"/>
      <c r="H109" s="16"/>
      <c r="I109" s="16"/>
    </row>
    <row r="110" spans="2:9" ht="12.75">
      <c r="B110" s="12" t="s">
        <v>91</v>
      </c>
      <c r="D110" s="8"/>
      <c r="F110" s="57">
        <f>SUM(F106:F109)</f>
        <v>51124</v>
      </c>
      <c r="G110" s="57">
        <f>SUM(G106:G109)</f>
        <v>50703</v>
      </c>
      <c r="H110" s="16"/>
      <c r="I110" s="16"/>
    </row>
    <row r="111" spans="4:9" ht="12.75">
      <c r="D111" s="8"/>
      <c r="G111" s="8"/>
      <c r="H111" s="16"/>
      <c r="I111" s="16"/>
    </row>
    <row r="112" spans="2:9" ht="12.75">
      <c r="B112" s="12" t="s">
        <v>92</v>
      </c>
      <c r="D112" s="8"/>
      <c r="F112" s="1">
        <f>+F110+F103</f>
        <v>55814</v>
      </c>
      <c r="G112" s="1">
        <f>+G110+G103</f>
        <v>53649</v>
      </c>
      <c r="H112" s="16"/>
      <c r="I112" s="16"/>
    </row>
    <row r="113" spans="4:9" ht="12.75">
      <c r="D113" s="8"/>
      <c r="G113" s="8"/>
      <c r="H113" s="16"/>
      <c r="I113" s="16"/>
    </row>
    <row r="114" spans="2:9" ht="13.5" thickBot="1">
      <c r="B114" s="12" t="s">
        <v>93</v>
      </c>
      <c r="D114" s="8"/>
      <c r="F114" s="61">
        <f>+F112+F97</f>
        <v>191142</v>
      </c>
      <c r="G114" s="61">
        <f>+G112+G97</f>
        <v>185474</v>
      </c>
      <c r="H114" s="16"/>
      <c r="I114" s="16"/>
    </row>
    <row r="115" spans="4:9" ht="12.75">
      <c r="D115" s="8"/>
      <c r="F115" s="8">
        <f>F114-F86</f>
        <v>0</v>
      </c>
      <c r="G115" s="8">
        <f>G114-G86</f>
        <v>0</v>
      </c>
      <c r="H115" s="16"/>
      <c r="I115" s="16"/>
    </row>
    <row r="116" spans="1:9" ht="13.5" thickBot="1">
      <c r="A116" s="38"/>
      <c r="B116" s="12" t="s">
        <v>94</v>
      </c>
      <c r="C116" s="12"/>
      <c r="D116" s="1"/>
      <c r="E116" s="37" t="s">
        <v>81</v>
      </c>
      <c r="F116" s="42">
        <f>F97/(F90+F94)</f>
        <v>1.101723478218394</v>
      </c>
      <c r="G116" s="42">
        <f>G97/(G90+G94)</f>
        <v>1.0732050833245137</v>
      </c>
      <c r="H116" s="16"/>
      <c r="I116" s="16"/>
    </row>
    <row r="117" spans="4:9" ht="13.5" thickTop="1">
      <c r="D117" s="8"/>
      <c r="G117" s="8"/>
      <c r="H117" s="16"/>
      <c r="I117" s="16"/>
    </row>
    <row r="118" spans="2:9" ht="12.75">
      <c r="B118" s="12" t="s">
        <v>82</v>
      </c>
      <c r="D118" s="8"/>
      <c r="G118" s="8"/>
      <c r="H118" s="16"/>
      <c r="I118" s="16"/>
    </row>
    <row r="119" spans="2:9" ht="12.75">
      <c r="B119" s="13" t="s">
        <v>95</v>
      </c>
      <c r="D119" s="8"/>
      <c r="G119" s="8"/>
      <c r="H119" s="16"/>
      <c r="I119" s="16"/>
    </row>
    <row r="120" spans="4:9" ht="12.75">
      <c r="D120" s="8"/>
      <c r="G120" s="8"/>
      <c r="H120" s="16"/>
      <c r="I120" s="16"/>
    </row>
    <row r="121" spans="1:9" ht="12.75">
      <c r="A121" s="12" t="s">
        <v>50</v>
      </c>
      <c r="D121" s="8"/>
      <c r="G121" s="8"/>
      <c r="H121" s="16"/>
      <c r="I121" s="16"/>
    </row>
    <row r="122" spans="1:9" ht="12.75" customHeight="1">
      <c r="A122" s="12" t="s">
        <v>127</v>
      </c>
      <c r="D122" s="8"/>
      <c r="G122" s="8"/>
      <c r="H122" s="16"/>
      <c r="I122" s="16"/>
    </row>
    <row r="123" spans="1:9" ht="14.25" customHeight="1">
      <c r="A123" s="12"/>
      <c r="D123" s="8"/>
      <c r="G123" s="8"/>
      <c r="H123" s="16"/>
      <c r="I123" s="16"/>
    </row>
    <row r="124" spans="1:9" ht="12.75">
      <c r="A124" s="12" t="str">
        <f>+A1</f>
        <v>JOHN MASTER INDUSTRIES BERHAD - CO . NO. 114842-H</v>
      </c>
      <c r="G124" s="1"/>
      <c r="H124" s="16"/>
      <c r="I124" s="16"/>
    </row>
    <row r="125" spans="1:9" ht="12.75">
      <c r="A125" s="12" t="s">
        <v>126</v>
      </c>
      <c r="H125" s="16"/>
      <c r="I125" s="16"/>
    </row>
    <row r="126" spans="1:7" ht="12.75">
      <c r="A126" s="12" t="s">
        <v>2</v>
      </c>
      <c r="G126" s="1"/>
    </row>
    <row r="127" ht="12.75">
      <c r="A127" s="12"/>
    </row>
    <row r="128" spans="7:8" ht="12.75">
      <c r="G128" s="9" t="s">
        <v>15</v>
      </c>
      <c r="H128" s="9" t="s">
        <v>15</v>
      </c>
    </row>
    <row r="129" spans="7:8" ht="12.75">
      <c r="G129" s="9" t="s">
        <v>16</v>
      </c>
      <c r="H129" s="9" t="s">
        <v>16</v>
      </c>
    </row>
    <row r="130" spans="7:8" ht="12.75">
      <c r="G130" s="9" t="s">
        <v>84</v>
      </c>
      <c r="H130" s="9" t="s">
        <v>84</v>
      </c>
    </row>
    <row r="131" spans="7:8" ht="12.75">
      <c r="G131" s="9" t="str">
        <f>+E11</f>
        <v>30/9/2007</v>
      </c>
      <c r="H131" s="9" t="str">
        <f>+F11</f>
        <v>30/9/2006</v>
      </c>
    </row>
    <row r="132" spans="7:8" ht="12.75">
      <c r="G132" s="9" t="s">
        <v>9</v>
      </c>
      <c r="H132" s="9" t="s">
        <v>9</v>
      </c>
    </row>
    <row r="133" spans="7:8" ht="12.75">
      <c r="G133" s="9" t="s">
        <v>43</v>
      </c>
      <c r="H133" s="9" t="s">
        <v>43</v>
      </c>
    </row>
    <row r="134" ht="12.75">
      <c r="G134" s="8"/>
    </row>
    <row r="135" spans="1:7" ht="12.75">
      <c r="A135" s="12" t="s">
        <v>42</v>
      </c>
      <c r="G135" s="8"/>
    </row>
    <row r="136" spans="2:8" ht="12.75">
      <c r="B136" s="13" t="s">
        <v>99</v>
      </c>
      <c r="G136" s="16">
        <f>+G25</f>
        <v>3505</v>
      </c>
      <c r="H136" s="16">
        <f>+H25</f>
        <v>-2822</v>
      </c>
    </row>
    <row r="137" spans="2:8" ht="12.75">
      <c r="B137" s="13" t="s">
        <v>28</v>
      </c>
      <c r="G137" s="16">
        <f>493-15+16</f>
        <v>494</v>
      </c>
      <c r="H137" s="16">
        <v>618</v>
      </c>
    </row>
    <row r="138" spans="2:8" ht="12.75">
      <c r="B138" s="13" t="s">
        <v>46</v>
      </c>
      <c r="G138" s="16">
        <v>726</v>
      </c>
      <c r="H138" s="16">
        <v>1679</v>
      </c>
    </row>
    <row r="139" spans="2:9" ht="12.75">
      <c r="B139" s="13" t="s">
        <v>47</v>
      </c>
      <c r="G139" s="16">
        <v>-4190</v>
      </c>
      <c r="H139" s="16">
        <v>-47</v>
      </c>
      <c r="I139" s="16"/>
    </row>
    <row r="140" spans="2:8" ht="12.75">
      <c r="B140" s="13" t="s">
        <v>34</v>
      </c>
      <c r="D140" s="20"/>
      <c r="E140" s="36"/>
      <c r="G140" s="36">
        <f>-9759+2133-1</f>
        <v>-7627</v>
      </c>
      <c r="H140" s="36">
        <v>64530</v>
      </c>
    </row>
    <row r="141" spans="2:8" ht="12.75">
      <c r="B141" s="13" t="s">
        <v>35</v>
      </c>
      <c r="D141" s="20"/>
      <c r="E141" s="20"/>
      <c r="G141" s="41">
        <f>SUM(G136:G140)</f>
        <v>-7092</v>
      </c>
      <c r="H141" s="41">
        <f>SUM(H136:H140)</f>
        <v>63958</v>
      </c>
    </row>
    <row r="142" spans="4:5" ht="12.75">
      <c r="D142" s="20"/>
      <c r="E142" s="20"/>
    </row>
    <row r="143" spans="3:8" ht="12.75">
      <c r="C143" s="13" t="s">
        <v>100</v>
      </c>
      <c r="D143" s="20"/>
      <c r="E143" s="20"/>
      <c r="G143" s="16">
        <v>-726</v>
      </c>
      <c r="H143" s="16">
        <f>-H138</f>
        <v>-1679</v>
      </c>
    </row>
    <row r="144" spans="3:8" ht="12.75">
      <c r="C144" s="13" t="s">
        <v>45</v>
      </c>
      <c r="D144" s="20"/>
      <c r="E144" s="20"/>
      <c r="F144" s="13"/>
      <c r="G144" s="16">
        <v>-10</v>
      </c>
      <c r="H144" s="16">
        <v>-67</v>
      </c>
    </row>
    <row r="145" spans="4:8" ht="12.75">
      <c r="D145" s="20"/>
      <c r="E145" s="20"/>
      <c r="F145" s="13"/>
      <c r="G145" s="40"/>
      <c r="H145" s="40"/>
    </row>
    <row r="146" spans="2:9" ht="12.75">
      <c r="B146" s="13" t="s">
        <v>85</v>
      </c>
      <c r="D146" s="20"/>
      <c r="E146" s="20"/>
      <c r="F146" s="13"/>
      <c r="G146" s="41">
        <f>SUM(G141:G145)</f>
        <v>-7828</v>
      </c>
      <c r="H146" s="41">
        <f>SUM(H141:H145)</f>
        <v>62212</v>
      </c>
      <c r="I146" s="12"/>
    </row>
    <row r="147" spans="4:6" ht="12.75">
      <c r="D147" s="20"/>
      <c r="E147" s="20"/>
      <c r="F147" s="13"/>
    </row>
    <row r="148" spans="1:6" ht="12.75">
      <c r="A148" s="12" t="s">
        <v>36</v>
      </c>
      <c r="B148" s="14"/>
      <c r="D148" s="20"/>
      <c r="E148" s="20"/>
      <c r="F148" s="13"/>
    </row>
    <row r="149" spans="2:8" ht="12.75">
      <c r="B149" s="13" t="s">
        <v>65</v>
      </c>
      <c r="D149" s="20"/>
      <c r="E149" s="62"/>
      <c r="F149" s="13"/>
      <c r="G149" s="16">
        <v>-367</v>
      </c>
      <c r="H149" s="16">
        <v>-835</v>
      </c>
    </row>
    <row r="150" spans="2:8" ht="12.75">
      <c r="B150" s="13" t="s">
        <v>64</v>
      </c>
      <c r="D150" s="20"/>
      <c r="E150" s="20"/>
      <c r="F150" s="13"/>
      <c r="G150" s="16">
        <v>20</v>
      </c>
      <c r="H150" s="16">
        <v>4</v>
      </c>
    </row>
    <row r="151" spans="2:9" ht="12.75">
      <c r="B151" s="13" t="s">
        <v>108</v>
      </c>
      <c r="C151" s="12"/>
      <c r="D151" s="21"/>
      <c r="E151" s="21"/>
      <c r="F151" s="13"/>
      <c r="G151" s="16">
        <f>45</f>
        <v>45</v>
      </c>
      <c r="H151" s="16">
        <v>47</v>
      </c>
      <c r="I151" s="12"/>
    </row>
    <row r="152" spans="2:8" ht="12.75">
      <c r="B152" s="13" t="s">
        <v>86</v>
      </c>
      <c r="D152" s="20"/>
      <c r="E152" s="20"/>
      <c r="F152" s="13"/>
      <c r="G152" s="41">
        <f>SUM(G149:G151)</f>
        <v>-302</v>
      </c>
      <c r="H152" s="41">
        <f>SUM(H149:H151)</f>
        <v>-784</v>
      </c>
    </row>
    <row r="153" spans="4:6" ht="12.75">
      <c r="D153" s="20"/>
      <c r="E153" s="20"/>
      <c r="F153" s="13"/>
    </row>
    <row r="154" spans="1:6" ht="12.75">
      <c r="A154" s="12" t="s">
        <v>37</v>
      </c>
      <c r="B154" s="14"/>
      <c r="D154" s="20"/>
      <c r="E154" s="20"/>
      <c r="F154" s="13"/>
    </row>
    <row r="155" spans="3:9" ht="12.75">
      <c r="C155" s="12"/>
      <c r="D155" s="21"/>
      <c r="E155" s="21"/>
      <c r="F155" s="13"/>
      <c r="G155" s="16"/>
      <c r="H155" s="8"/>
      <c r="I155" s="12"/>
    </row>
    <row r="156" spans="2:9" ht="12.75">
      <c r="B156" s="13" t="s">
        <v>112</v>
      </c>
      <c r="C156" s="12"/>
      <c r="D156" s="21"/>
      <c r="E156" s="21"/>
      <c r="F156" s="13"/>
      <c r="G156" s="16">
        <v>1700</v>
      </c>
      <c r="H156" s="8">
        <v>56784</v>
      </c>
      <c r="I156" s="12"/>
    </row>
    <row r="157" spans="2:8" ht="12.75">
      <c r="B157" s="13" t="s">
        <v>83</v>
      </c>
      <c r="D157" s="20"/>
      <c r="E157" s="20"/>
      <c r="F157" s="13"/>
      <c r="G157" s="16">
        <v>0</v>
      </c>
      <c r="H157" s="16">
        <v>-106209</v>
      </c>
    </row>
    <row r="158" spans="2:8" ht="12.75">
      <c r="B158" s="13" t="s">
        <v>115</v>
      </c>
      <c r="D158" s="20"/>
      <c r="E158" s="20"/>
      <c r="F158" s="13"/>
      <c r="G158" s="16">
        <f>102+11904</f>
        <v>12006</v>
      </c>
      <c r="H158" s="16">
        <v>0</v>
      </c>
    </row>
    <row r="159" spans="4:8" ht="12.75">
      <c r="D159" s="20"/>
      <c r="E159" s="20"/>
      <c r="F159" s="13"/>
      <c r="G159" s="16"/>
      <c r="H159" s="16"/>
    </row>
    <row r="160" spans="2:8" ht="12.75">
      <c r="B160" s="13" t="s">
        <v>113</v>
      </c>
      <c r="D160" s="20"/>
      <c r="E160" s="20"/>
      <c r="F160" s="13"/>
      <c r="G160" s="41">
        <f>SUM(G155:G159)</f>
        <v>13706</v>
      </c>
      <c r="H160" s="41">
        <f>SUM(H155:H159)</f>
        <v>-49425</v>
      </c>
    </row>
    <row r="161" spans="4:6" ht="12.75">
      <c r="D161" s="20"/>
      <c r="E161" s="20"/>
      <c r="F161" s="13"/>
    </row>
    <row r="162" spans="1:8" ht="12.75">
      <c r="A162" s="13" t="s">
        <v>38</v>
      </c>
      <c r="D162" s="20"/>
      <c r="E162" s="20"/>
      <c r="F162" s="13"/>
      <c r="G162" s="16">
        <f>+G160+G152+G146</f>
        <v>5576</v>
      </c>
      <c r="H162" s="16">
        <f>+H160+H152+H146</f>
        <v>12003</v>
      </c>
    </row>
    <row r="163" spans="4:6" ht="12.75">
      <c r="D163" s="20"/>
      <c r="E163" s="20"/>
      <c r="F163" s="13"/>
    </row>
    <row r="164" spans="1:8" ht="12.75">
      <c r="A164" s="13" t="s">
        <v>39</v>
      </c>
      <c r="D164" s="20"/>
      <c r="E164" s="20"/>
      <c r="F164" s="13"/>
      <c r="G164" s="8">
        <v>-446</v>
      </c>
      <c r="H164" s="8">
        <v>-4400</v>
      </c>
    </row>
    <row r="165" spans="4:6" ht="12.75">
      <c r="D165" s="20"/>
      <c r="E165" s="20"/>
      <c r="F165" s="13"/>
    </row>
    <row r="166" spans="1:8" ht="12.75">
      <c r="A166" s="13" t="s">
        <v>40</v>
      </c>
      <c r="D166" s="20"/>
      <c r="E166" s="20"/>
      <c r="F166" s="13"/>
      <c r="G166" s="10">
        <f>SUM(G161:G165)</f>
        <v>5130</v>
      </c>
      <c r="H166" s="10">
        <f>SUM(H161:H165)</f>
        <v>7603</v>
      </c>
    </row>
    <row r="167" spans="4:8" ht="12.75">
      <c r="D167" s="20"/>
      <c r="E167" s="20"/>
      <c r="F167" s="13"/>
      <c r="G167" s="15">
        <f>5130-G166</f>
        <v>0</v>
      </c>
      <c r="H167" s="15">
        <f>7603-H166</f>
        <v>0</v>
      </c>
    </row>
    <row r="168" spans="4:8" ht="12.75">
      <c r="D168" s="20"/>
      <c r="E168" s="20"/>
      <c r="F168" s="13"/>
      <c r="G168" s="15"/>
      <c r="H168" s="16"/>
    </row>
    <row r="169" spans="2:8" ht="12.75" hidden="1">
      <c r="B169" s="13" t="s">
        <v>63</v>
      </c>
      <c r="D169" s="8"/>
      <c r="F169" s="13"/>
      <c r="G169" s="8"/>
      <c r="H169" s="8"/>
    </row>
    <row r="170" spans="4:8" ht="12.75" hidden="1">
      <c r="D170" s="8"/>
      <c r="F170" s="13"/>
      <c r="G170" s="8"/>
      <c r="H170" s="8"/>
    </row>
    <row r="171" spans="3:8" ht="12.75" hidden="1">
      <c r="C171" s="13" t="s">
        <v>97</v>
      </c>
      <c r="D171" s="8"/>
      <c r="F171" s="13"/>
      <c r="H171" s="8">
        <v>0</v>
      </c>
    </row>
    <row r="172" spans="3:8" ht="12.75" hidden="1">
      <c r="C172" s="13" t="s">
        <v>61</v>
      </c>
      <c r="D172" s="8"/>
      <c r="F172" s="13"/>
      <c r="H172" s="8">
        <v>0</v>
      </c>
    </row>
    <row r="173" spans="4:8" ht="12.75" hidden="1">
      <c r="D173" s="8"/>
      <c r="F173" s="13"/>
      <c r="H173" s="8"/>
    </row>
    <row r="174" spans="3:8" ht="12.75" hidden="1">
      <c r="C174" s="13" t="s">
        <v>98</v>
      </c>
      <c r="D174" s="8"/>
      <c r="F174" s="13"/>
      <c r="H174" s="10">
        <f>SUM(H171:H173)</f>
        <v>0</v>
      </c>
    </row>
    <row r="175" spans="4:8" ht="12.75">
      <c r="D175" s="8"/>
      <c r="F175" s="13"/>
      <c r="G175" s="8"/>
      <c r="H175" s="8"/>
    </row>
    <row r="176" spans="1:7" ht="12.75">
      <c r="A176" s="12" t="s">
        <v>41</v>
      </c>
      <c r="B176" s="12"/>
      <c r="D176" s="20"/>
      <c r="E176" s="20"/>
      <c r="F176" s="15"/>
      <c r="G176" s="20"/>
    </row>
    <row r="177" spans="1:7" ht="12.75">
      <c r="A177" s="38" t="s">
        <v>53</v>
      </c>
      <c r="B177" s="12"/>
      <c r="D177" s="20"/>
      <c r="E177" s="20"/>
      <c r="F177" s="15"/>
      <c r="G177" s="20"/>
    </row>
    <row r="178" spans="4:7" ht="12.75">
      <c r="D178" s="20"/>
      <c r="E178" s="20"/>
      <c r="F178" s="15"/>
      <c r="G178" s="20"/>
    </row>
    <row r="179" spans="1:7" ht="12.75">
      <c r="A179" s="12" t="s">
        <v>50</v>
      </c>
      <c r="D179" s="20"/>
      <c r="E179" s="20"/>
      <c r="F179" s="15"/>
      <c r="G179" s="20"/>
    </row>
    <row r="180" spans="1:7" ht="12.75">
      <c r="A180" s="12" t="s">
        <v>127</v>
      </c>
      <c r="D180" s="20"/>
      <c r="E180" s="20"/>
      <c r="F180" s="13"/>
      <c r="G180" s="20"/>
    </row>
    <row r="181" ht="36.75" customHeight="1"/>
    <row r="182" ht="12.75">
      <c r="A182" s="12" t="str">
        <f>+A1</f>
        <v>JOHN MASTER INDUSTRIES BERHAD - CO . NO. 114842-H</v>
      </c>
    </row>
    <row r="183" ht="12.75">
      <c r="A183" s="12"/>
    </row>
    <row r="184" spans="1:9" ht="12.75">
      <c r="A184" s="12" t="s">
        <v>59</v>
      </c>
      <c r="I184" s="1"/>
    </row>
    <row r="185" spans="1:8" ht="12.75">
      <c r="A185" s="12" t="s">
        <v>128</v>
      </c>
      <c r="H185" s="1"/>
    </row>
    <row r="186" ht="12.75">
      <c r="A186" s="12" t="s">
        <v>2</v>
      </c>
    </row>
    <row r="187" ht="12.75">
      <c r="A187" s="12"/>
    </row>
    <row r="188" spans="1:11" ht="12.75">
      <c r="A188" s="12"/>
      <c r="B188" s="85"/>
      <c r="C188" s="73"/>
      <c r="D188" s="78"/>
      <c r="E188" s="85"/>
      <c r="F188" s="86"/>
      <c r="G188" s="74"/>
      <c r="H188" s="74"/>
      <c r="I188" s="76" t="s">
        <v>67</v>
      </c>
      <c r="J188" s="74"/>
      <c r="K188" s="78"/>
    </row>
    <row r="189" spans="1:11" ht="12.75">
      <c r="A189" s="12"/>
      <c r="B189" s="63"/>
      <c r="C189" s="20"/>
      <c r="D189" s="79"/>
      <c r="E189" s="63"/>
      <c r="F189" s="87"/>
      <c r="G189" s="67"/>
      <c r="H189" s="67"/>
      <c r="I189" s="64" t="s">
        <v>103</v>
      </c>
      <c r="J189" s="67"/>
      <c r="K189" s="79"/>
    </row>
    <row r="190" spans="2:11" ht="12.75">
      <c r="B190" s="63"/>
      <c r="C190" s="20"/>
      <c r="D190" s="79"/>
      <c r="E190" s="89" t="s">
        <v>114</v>
      </c>
      <c r="F190" s="90"/>
      <c r="G190" s="68" t="s">
        <v>102</v>
      </c>
      <c r="H190" s="67"/>
      <c r="I190" s="64" t="s">
        <v>104</v>
      </c>
      <c r="J190" s="83"/>
      <c r="K190" s="80" t="s">
        <v>30</v>
      </c>
    </row>
    <row r="191" spans="2:11" ht="12.75">
      <c r="B191" s="63"/>
      <c r="C191" s="20"/>
      <c r="D191" s="79"/>
      <c r="E191" s="76" t="s">
        <v>22</v>
      </c>
      <c r="F191" s="93" t="s">
        <v>24</v>
      </c>
      <c r="G191" s="68" t="s">
        <v>29</v>
      </c>
      <c r="H191" s="68" t="s">
        <v>66</v>
      </c>
      <c r="I191" s="64" t="s">
        <v>105</v>
      </c>
      <c r="J191" s="68" t="s">
        <v>72</v>
      </c>
      <c r="K191" s="80" t="s">
        <v>67</v>
      </c>
    </row>
    <row r="192" spans="2:11" ht="12.75">
      <c r="B192" s="63"/>
      <c r="C192" s="20"/>
      <c r="D192" s="79"/>
      <c r="E192" s="64"/>
      <c r="F192" s="94"/>
      <c r="G192" s="68" t="s">
        <v>31</v>
      </c>
      <c r="H192" s="67"/>
      <c r="I192" s="64" t="s">
        <v>106</v>
      </c>
      <c r="J192" s="68" t="s">
        <v>69</v>
      </c>
      <c r="K192" s="79"/>
    </row>
    <row r="193" spans="2:11" ht="12.75">
      <c r="B193" s="63"/>
      <c r="C193" s="20"/>
      <c r="D193" s="79"/>
      <c r="E193" s="64"/>
      <c r="F193" s="94"/>
      <c r="G193" s="68"/>
      <c r="H193" s="67"/>
      <c r="I193" s="64"/>
      <c r="J193" s="68"/>
      <c r="K193" s="79"/>
    </row>
    <row r="194" spans="2:11" ht="12.75">
      <c r="B194" s="88"/>
      <c r="C194" s="40"/>
      <c r="D194" s="96"/>
      <c r="E194" s="91" t="s">
        <v>32</v>
      </c>
      <c r="F194" s="95" t="s">
        <v>32</v>
      </c>
      <c r="G194" s="95" t="s">
        <v>32</v>
      </c>
      <c r="H194" s="95" t="s">
        <v>32</v>
      </c>
      <c r="I194" s="91" t="s">
        <v>32</v>
      </c>
      <c r="J194" s="95" t="s">
        <v>32</v>
      </c>
      <c r="K194" s="92" t="s">
        <v>32</v>
      </c>
    </row>
    <row r="195" spans="2:11" ht="12.75">
      <c r="B195" s="63"/>
      <c r="C195" s="20"/>
      <c r="D195" s="79"/>
      <c r="E195" s="63"/>
      <c r="F195" s="69"/>
      <c r="G195" s="67"/>
      <c r="H195" s="67"/>
      <c r="I195" s="63"/>
      <c r="J195" s="67"/>
      <c r="K195" s="79"/>
    </row>
    <row r="196" spans="2:11" ht="12.75">
      <c r="B196" s="63" t="s">
        <v>80</v>
      </c>
      <c r="C196" s="20"/>
      <c r="D196" s="79"/>
      <c r="E196" s="65">
        <v>72933</v>
      </c>
      <c r="F196" s="69">
        <v>2656</v>
      </c>
      <c r="G196" s="69">
        <v>16698</v>
      </c>
      <c r="H196" s="69">
        <v>49900</v>
      </c>
      <c r="I196" s="65">
        <f>SUM(E196:H196)</f>
        <v>142187</v>
      </c>
      <c r="J196" s="69">
        <v>123</v>
      </c>
      <c r="K196" s="81">
        <f>SUM(I196:J196)</f>
        <v>142310</v>
      </c>
    </row>
    <row r="197" spans="2:11" ht="12.75">
      <c r="B197" s="63" t="s">
        <v>107</v>
      </c>
      <c r="C197" s="20"/>
      <c r="D197" s="79"/>
      <c r="E197" s="65">
        <v>0</v>
      </c>
      <c r="F197" s="69">
        <v>0</v>
      </c>
      <c r="G197" s="69">
        <f>+H36</f>
        <v>-3060</v>
      </c>
      <c r="H197" s="69">
        <v>0</v>
      </c>
      <c r="I197" s="65">
        <f>SUM(E197:H197)</f>
        <v>-3060</v>
      </c>
      <c r="J197" s="69">
        <f>+H37</f>
        <v>-4</v>
      </c>
      <c r="K197" s="81">
        <f>SUM(I197:J197)</f>
        <v>-3064</v>
      </c>
    </row>
    <row r="198" spans="2:11" ht="12.75">
      <c r="B198" s="63"/>
      <c r="C198" s="20"/>
      <c r="D198" s="79"/>
      <c r="E198" s="65"/>
      <c r="F198" s="69"/>
      <c r="G198" s="69"/>
      <c r="H198" s="67"/>
      <c r="I198" s="65"/>
      <c r="J198" s="69"/>
      <c r="K198" s="79"/>
    </row>
    <row r="199" spans="2:12" ht="12.75">
      <c r="B199" s="88" t="s">
        <v>129</v>
      </c>
      <c r="C199" s="40"/>
      <c r="D199" s="96"/>
      <c r="E199" s="66">
        <f aca="true" t="shared" si="0" ref="E199:K199">SUM(E196:E198)</f>
        <v>72933</v>
      </c>
      <c r="F199" s="71">
        <f t="shared" si="0"/>
        <v>2656</v>
      </c>
      <c r="G199" s="71">
        <f t="shared" si="0"/>
        <v>13638</v>
      </c>
      <c r="H199" s="71">
        <f t="shared" si="0"/>
        <v>49900</v>
      </c>
      <c r="I199" s="66">
        <f t="shared" si="0"/>
        <v>139127</v>
      </c>
      <c r="J199" s="71">
        <f t="shared" si="0"/>
        <v>119</v>
      </c>
      <c r="K199" s="75">
        <f t="shared" si="0"/>
        <v>139246</v>
      </c>
      <c r="L199" s="16">
        <f>139246-K199</f>
        <v>0</v>
      </c>
    </row>
    <row r="200" spans="2:11" ht="12.75">
      <c r="B200" s="63"/>
      <c r="C200" s="20"/>
      <c r="D200" s="79"/>
      <c r="E200" s="63"/>
      <c r="F200" s="69"/>
      <c r="G200" s="67"/>
      <c r="H200" s="67"/>
      <c r="I200" s="63"/>
      <c r="J200" s="67"/>
      <c r="K200" s="79"/>
    </row>
    <row r="201" spans="2:13" ht="12.75">
      <c r="B201" s="63" t="s">
        <v>110</v>
      </c>
      <c r="C201" s="20"/>
      <c r="D201" s="79"/>
      <c r="E201" s="65">
        <v>72933</v>
      </c>
      <c r="F201" s="69">
        <v>2656</v>
      </c>
      <c r="G201" s="69">
        <v>6224</v>
      </c>
      <c r="H201" s="69">
        <v>49900</v>
      </c>
      <c r="I201" s="65">
        <f>SUM(E201:H201)</f>
        <v>131713</v>
      </c>
      <c r="J201" s="69">
        <v>112</v>
      </c>
      <c r="K201" s="81">
        <f>SUM(I201:J201)</f>
        <v>131825</v>
      </c>
      <c r="M201" s="13" t="s">
        <v>71</v>
      </c>
    </row>
    <row r="202" spans="2:11" ht="12.75">
      <c r="B202" s="63" t="s">
        <v>116</v>
      </c>
      <c r="C202" s="20"/>
      <c r="D202" s="79"/>
      <c r="E202" s="65">
        <v>0</v>
      </c>
      <c r="F202" s="69">
        <v>0</v>
      </c>
      <c r="G202" s="69">
        <f>+G36</f>
        <v>3497</v>
      </c>
      <c r="H202" s="69">
        <v>0</v>
      </c>
      <c r="I202" s="65">
        <f>SUM(E202:H202)</f>
        <v>3497</v>
      </c>
      <c r="J202" s="69">
        <f>+G37</f>
        <v>6</v>
      </c>
      <c r="K202" s="81">
        <f>SUM(I202:J202)</f>
        <v>3503</v>
      </c>
    </row>
    <row r="203" spans="2:11" ht="12.75">
      <c r="B203" s="63"/>
      <c r="C203" s="20"/>
      <c r="D203" s="79"/>
      <c r="E203" s="65"/>
      <c r="F203" s="69"/>
      <c r="G203" s="69"/>
      <c r="H203" s="67"/>
      <c r="I203" s="65"/>
      <c r="J203" s="69"/>
      <c r="K203" s="79"/>
    </row>
    <row r="204" spans="2:11" ht="12.75">
      <c r="B204" s="63" t="s">
        <v>130</v>
      </c>
      <c r="C204" s="20"/>
      <c r="D204" s="79"/>
      <c r="E204" s="66">
        <f aca="true" t="shared" si="1" ref="E204:K204">SUM(E201:E203)</f>
        <v>72933</v>
      </c>
      <c r="F204" s="71">
        <f t="shared" si="1"/>
        <v>2656</v>
      </c>
      <c r="G204" s="71">
        <f t="shared" si="1"/>
        <v>9721</v>
      </c>
      <c r="H204" s="71">
        <f t="shared" si="1"/>
        <v>49900</v>
      </c>
      <c r="I204" s="66">
        <f t="shared" si="1"/>
        <v>135210</v>
      </c>
      <c r="J204" s="71">
        <f t="shared" si="1"/>
        <v>118</v>
      </c>
      <c r="K204" s="75">
        <f t="shared" si="1"/>
        <v>135328</v>
      </c>
    </row>
    <row r="205" spans="2:11" ht="12.75">
      <c r="B205" s="88"/>
      <c r="C205" s="40"/>
      <c r="D205" s="96"/>
      <c r="E205" s="88"/>
      <c r="F205" s="70"/>
      <c r="G205" s="72"/>
      <c r="H205" s="84"/>
      <c r="I205" s="77">
        <f>SUM(E204:H204)-I204</f>
        <v>0</v>
      </c>
      <c r="J205" s="72"/>
      <c r="K205" s="82">
        <f>K204-F97</f>
        <v>0</v>
      </c>
    </row>
    <row r="206" spans="5:11" ht="12.75">
      <c r="E206" s="20"/>
      <c r="G206" s="16"/>
      <c r="H206" s="20"/>
      <c r="I206" s="36"/>
      <c r="J206" s="36"/>
      <c r="K206" s="36"/>
    </row>
    <row r="207" spans="1:10" ht="12.75">
      <c r="A207" s="12" t="s">
        <v>50</v>
      </c>
      <c r="G207" s="16"/>
      <c r="I207" s="16"/>
      <c r="J207" s="16"/>
    </row>
    <row r="208" ht="12.75">
      <c r="A208" s="12" t="s">
        <v>127</v>
      </c>
    </row>
    <row r="210" spans="5:11" ht="12.75">
      <c r="E210" s="8"/>
      <c r="G210" s="8"/>
      <c r="H210" s="8"/>
      <c r="I210" s="8"/>
      <c r="K210" s="20"/>
    </row>
    <row r="211" spans="5:11" ht="12.75">
      <c r="E211" s="8"/>
      <c r="G211" s="8"/>
      <c r="H211" s="8"/>
      <c r="I211" s="8"/>
      <c r="K211" s="20"/>
    </row>
    <row r="212" ht="12.75">
      <c r="K212" s="20"/>
    </row>
    <row r="213" ht="12.75">
      <c r="K213" s="20"/>
    </row>
    <row r="214" ht="12.75">
      <c r="K214" s="20"/>
    </row>
    <row r="215" ht="12.75">
      <c r="K215" s="20"/>
    </row>
    <row r="216" ht="12.75">
      <c r="K216" s="20"/>
    </row>
    <row r="217" ht="12.75">
      <c r="K217" s="20"/>
    </row>
    <row r="218" ht="12.75">
      <c r="K218" s="20"/>
    </row>
    <row r="219" ht="12.75">
      <c r="K219" s="20"/>
    </row>
    <row r="220" ht="12.75">
      <c r="K220" s="20"/>
    </row>
    <row r="221" ht="12.75">
      <c r="K221" s="20"/>
    </row>
    <row r="222" ht="12.75">
      <c r="K222" s="20"/>
    </row>
    <row r="223" ht="12.75">
      <c r="K223" s="20"/>
    </row>
    <row r="224" ht="12.75">
      <c r="K224" s="20"/>
    </row>
    <row r="225" ht="12.75">
      <c r="K225" s="20"/>
    </row>
    <row r="226" ht="12.75">
      <c r="K226" s="20"/>
    </row>
    <row r="227" ht="12.75">
      <c r="K227" s="20"/>
    </row>
    <row r="228" ht="12.75">
      <c r="K228" s="20"/>
    </row>
    <row r="229" ht="12.75">
      <c r="K229" s="20"/>
    </row>
    <row r="230" ht="12.75">
      <c r="K230" s="20"/>
    </row>
    <row r="231" ht="12.75">
      <c r="K231" s="20"/>
    </row>
    <row r="232" ht="12.75">
      <c r="K232" s="20"/>
    </row>
    <row r="233" ht="12.75">
      <c r="K233" s="20"/>
    </row>
    <row r="234" ht="12.75">
      <c r="K234" s="20"/>
    </row>
    <row r="235" ht="12.75">
      <c r="K235" s="20"/>
    </row>
    <row r="236" ht="12.75">
      <c r="K236" s="20"/>
    </row>
    <row r="237" ht="12.75">
      <c r="K237" s="20"/>
    </row>
    <row r="238" ht="12.75">
      <c r="K238" s="20"/>
    </row>
    <row r="239" ht="12.75">
      <c r="K239" s="20"/>
    </row>
    <row r="240" ht="12.75">
      <c r="K240" s="20"/>
    </row>
    <row r="241" ht="12.75">
      <c r="K241" s="20"/>
    </row>
    <row r="242" ht="12.75">
      <c r="K242" s="20"/>
    </row>
    <row r="243" ht="12.75">
      <c r="K243" s="20"/>
    </row>
    <row r="244" ht="12.75">
      <c r="K244" s="20"/>
    </row>
    <row r="245" ht="12.75"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ht="12.75">
      <c r="K250" s="20"/>
    </row>
    <row r="251" ht="12.75">
      <c r="K251" s="20"/>
    </row>
    <row r="252" ht="12.75"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ht="12.75">
      <c r="K259" s="20"/>
    </row>
    <row r="260" ht="12.75">
      <c r="K260" s="20"/>
    </row>
    <row r="261" ht="12.75">
      <c r="K261" s="20"/>
    </row>
    <row r="262" ht="12.75">
      <c r="K262" s="20"/>
    </row>
    <row r="263" ht="12.75">
      <c r="K263" s="20"/>
    </row>
    <row r="264" ht="12.75">
      <c r="K264" s="20"/>
    </row>
    <row r="265" ht="12.75">
      <c r="K265" s="20"/>
    </row>
    <row r="266" ht="12.75">
      <c r="K266" s="20"/>
    </row>
    <row r="267" ht="12.75">
      <c r="K267" s="20"/>
    </row>
    <row r="268" ht="12.75">
      <c r="K268" s="20"/>
    </row>
    <row r="269" ht="12.75">
      <c r="K269" s="20"/>
    </row>
    <row r="270" ht="12.75">
      <c r="K270" s="20"/>
    </row>
    <row r="271" ht="12.75">
      <c r="K271" s="20"/>
    </row>
    <row r="272" ht="12.75">
      <c r="K272" s="20"/>
    </row>
    <row r="273" ht="12.75">
      <c r="K273" s="20"/>
    </row>
    <row r="274" ht="12.75">
      <c r="K274" s="20"/>
    </row>
    <row r="275" ht="12.75">
      <c r="K275" s="20"/>
    </row>
    <row r="276" ht="12.75">
      <c r="K276" s="20"/>
    </row>
    <row r="277" ht="12.75">
      <c r="K277" s="20"/>
    </row>
    <row r="278" ht="12.75">
      <c r="K278" s="20"/>
    </row>
    <row r="279" ht="12.75">
      <c r="K279" s="20"/>
    </row>
    <row r="280" ht="12.75">
      <c r="K280" s="20"/>
    </row>
    <row r="281" ht="12.75">
      <c r="K281" s="20"/>
    </row>
    <row r="282" ht="12.75">
      <c r="K282" s="20"/>
    </row>
    <row r="283" ht="12.75">
      <c r="K283" s="20"/>
    </row>
    <row r="284" ht="12.75">
      <c r="K284" s="20"/>
    </row>
    <row r="285" ht="12.75">
      <c r="K285" s="20"/>
    </row>
    <row r="286" ht="12.75">
      <c r="K286" s="20"/>
    </row>
    <row r="287" ht="12.75">
      <c r="K287" s="20"/>
    </row>
    <row r="288" ht="12.75">
      <c r="K288" s="20"/>
    </row>
    <row r="289" ht="12.75">
      <c r="K289" s="20"/>
    </row>
    <row r="290" ht="12.75">
      <c r="K290" s="20"/>
    </row>
    <row r="291" ht="12.75">
      <c r="K291" s="20"/>
    </row>
    <row r="292" ht="12.75">
      <c r="K292" s="20"/>
    </row>
    <row r="293" ht="12.75">
      <c r="K293" s="20"/>
    </row>
    <row r="294" ht="12.75">
      <c r="K294" s="20"/>
    </row>
    <row r="295" ht="12.75">
      <c r="K295" s="20"/>
    </row>
    <row r="296" ht="12.75">
      <c r="K296" s="20"/>
    </row>
    <row r="297" ht="12.75">
      <c r="K297" s="20"/>
    </row>
    <row r="298" ht="12.75"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ht="12.75">
      <c r="K306" s="20"/>
    </row>
    <row r="307" ht="12.75"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ht="12.75">
      <c r="K315" s="20"/>
    </row>
    <row r="316" ht="12.75">
      <c r="K316" s="20"/>
    </row>
    <row r="317" ht="12.75">
      <c r="K317" s="20"/>
    </row>
    <row r="318" ht="12.75"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ht="12.75">
      <c r="K323" s="20"/>
    </row>
    <row r="324" ht="12.75"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ht="12.75">
      <c r="K331" s="20"/>
    </row>
    <row r="332" ht="12.75">
      <c r="K332" s="20"/>
    </row>
    <row r="333" ht="12.75">
      <c r="K333" s="20"/>
    </row>
    <row r="334" ht="12.75"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ht="12.75">
      <c r="K339" s="20"/>
    </row>
    <row r="340" ht="12.75">
      <c r="K340" s="20"/>
    </row>
    <row r="341" ht="12.75">
      <c r="K341" s="20"/>
    </row>
    <row r="342" ht="12.75">
      <c r="K342" s="20"/>
    </row>
    <row r="343" ht="12.75">
      <c r="K343" s="20"/>
    </row>
    <row r="344" ht="12.75">
      <c r="K344" s="20"/>
    </row>
    <row r="345" ht="12.75">
      <c r="K345" s="20"/>
    </row>
    <row r="346" ht="12.75">
      <c r="K346" s="20"/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ht="12.75">
      <c r="K353" s="20"/>
    </row>
    <row r="354" ht="12.75">
      <c r="K354" s="20"/>
    </row>
    <row r="355" ht="12.75"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ht="12.75">
      <c r="K361" s="20"/>
    </row>
    <row r="362" ht="12.75">
      <c r="K362" s="20"/>
    </row>
    <row r="363" ht="12.75">
      <c r="K363" s="20"/>
    </row>
    <row r="364" ht="12.75">
      <c r="K364" s="20"/>
    </row>
    <row r="365" ht="12.75">
      <c r="K365" s="20"/>
    </row>
    <row r="366" ht="12.75">
      <c r="K366" s="20"/>
    </row>
    <row r="367" ht="12.75">
      <c r="K367" s="20"/>
    </row>
    <row r="368" ht="12.75">
      <c r="K368" s="20"/>
    </row>
    <row r="369" ht="12.75"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ht="12.75">
      <c r="K374" s="20"/>
    </row>
    <row r="375" ht="12.75">
      <c r="K375" s="20"/>
    </row>
    <row r="376" ht="12.75">
      <c r="K376" s="20"/>
    </row>
    <row r="377" ht="12.75">
      <c r="K377" s="20"/>
    </row>
    <row r="378" ht="12.75">
      <c r="K378" s="20"/>
    </row>
    <row r="379" ht="12.75">
      <c r="K379" s="20"/>
    </row>
    <row r="380" ht="12.75">
      <c r="K380" s="20"/>
    </row>
    <row r="381" ht="12.75">
      <c r="K381" s="20"/>
    </row>
    <row r="382" ht="12.75">
      <c r="K382" s="20"/>
    </row>
    <row r="383" ht="12.75">
      <c r="K383" s="20"/>
    </row>
    <row r="384" ht="12.75">
      <c r="K384" s="20"/>
    </row>
    <row r="385" ht="12.75">
      <c r="K385" s="20"/>
    </row>
    <row r="386" ht="12.75">
      <c r="K386" s="20"/>
    </row>
    <row r="387" ht="12.75">
      <c r="K387" s="20"/>
    </row>
    <row r="388" ht="12.75">
      <c r="K388" s="20"/>
    </row>
    <row r="389" ht="12.75">
      <c r="K389" s="20"/>
    </row>
    <row r="390" ht="12.75">
      <c r="K390" s="20"/>
    </row>
    <row r="391" ht="12.75">
      <c r="K391" s="20"/>
    </row>
    <row r="392" ht="12.75">
      <c r="K392" s="20"/>
    </row>
    <row r="393" ht="12.75">
      <c r="K393" s="20"/>
    </row>
    <row r="394" ht="12.75">
      <c r="K394" s="20"/>
    </row>
    <row r="395" ht="12.75">
      <c r="K395" s="20"/>
    </row>
    <row r="396" ht="12.75">
      <c r="K396" s="20"/>
    </row>
    <row r="397" ht="12.75">
      <c r="K397" s="20"/>
    </row>
    <row r="398" ht="12.75">
      <c r="K398" s="20"/>
    </row>
    <row r="399" ht="12.75">
      <c r="K399" s="20"/>
    </row>
    <row r="400" ht="12.75">
      <c r="K400" s="20"/>
    </row>
    <row r="401" ht="12.75">
      <c r="K401" s="20"/>
    </row>
    <row r="402" ht="12.75">
      <c r="K402" s="20"/>
    </row>
    <row r="403" ht="12.75">
      <c r="K403" s="20"/>
    </row>
    <row r="404" ht="12.75">
      <c r="K404" s="20"/>
    </row>
    <row r="405" ht="12.75">
      <c r="K405" s="20"/>
    </row>
    <row r="406" ht="12.75">
      <c r="K406" s="20"/>
    </row>
    <row r="407" ht="12.75">
      <c r="K407" s="20"/>
    </row>
    <row r="408" ht="12.75">
      <c r="K408" s="20"/>
    </row>
    <row r="409" ht="12.75">
      <c r="K409" s="20"/>
    </row>
    <row r="410" ht="12.75">
      <c r="K410" s="20"/>
    </row>
    <row r="411" ht="12.75">
      <c r="K411" s="20"/>
    </row>
    <row r="412" ht="12.75">
      <c r="K412" s="20"/>
    </row>
    <row r="413" ht="12.75">
      <c r="K413" s="20"/>
    </row>
    <row r="414" ht="12.75">
      <c r="K414" s="20"/>
    </row>
    <row r="415" ht="12.75">
      <c r="K415" s="20"/>
    </row>
    <row r="416" ht="12.75">
      <c r="K416" s="20"/>
    </row>
    <row r="417" ht="12.75">
      <c r="K417" s="20"/>
    </row>
    <row r="418" ht="12.75">
      <c r="K418" s="20"/>
    </row>
    <row r="419" ht="12.75">
      <c r="K419" s="20"/>
    </row>
    <row r="420" ht="12.75"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  <row r="436" ht="12.75">
      <c r="K436" s="20"/>
    </row>
    <row r="437" ht="12.75">
      <c r="K437" s="20"/>
    </row>
    <row r="438" ht="12.75">
      <c r="K438" s="20"/>
    </row>
    <row r="439" ht="12.75">
      <c r="K439" s="20"/>
    </row>
    <row r="440" ht="12.75">
      <c r="K440" s="20"/>
    </row>
    <row r="441" ht="12.75">
      <c r="K441" s="20"/>
    </row>
    <row r="442" ht="12.75">
      <c r="K442" s="20"/>
    </row>
    <row r="443" ht="12.75">
      <c r="K443" s="20"/>
    </row>
    <row r="444" ht="12.75">
      <c r="K444" s="20"/>
    </row>
    <row r="445" ht="12.75">
      <c r="K445" s="20"/>
    </row>
    <row r="446" ht="12.75">
      <c r="K446" s="20"/>
    </row>
    <row r="447" ht="12.75">
      <c r="K447" s="20"/>
    </row>
    <row r="448" ht="12.75">
      <c r="K448" s="20"/>
    </row>
    <row r="449" ht="12.75">
      <c r="K449" s="20"/>
    </row>
    <row r="450" ht="12.75">
      <c r="K450" s="20"/>
    </row>
    <row r="451" ht="12.75">
      <c r="K451" s="20"/>
    </row>
    <row r="452" ht="12.75">
      <c r="K452" s="20"/>
    </row>
    <row r="453" ht="12.75">
      <c r="K453" s="20"/>
    </row>
    <row r="454" ht="12.75">
      <c r="K454" s="20"/>
    </row>
    <row r="455" ht="12.75">
      <c r="K455" s="20"/>
    </row>
    <row r="456" ht="12.75">
      <c r="K456" s="20"/>
    </row>
    <row r="457" ht="12.75">
      <c r="K457" s="20"/>
    </row>
    <row r="458" ht="12.75">
      <c r="K458" s="20"/>
    </row>
    <row r="459" ht="12.75">
      <c r="K459" s="20"/>
    </row>
    <row r="460" ht="12.75">
      <c r="K460" s="20"/>
    </row>
    <row r="461" ht="12.75">
      <c r="K461" s="20"/>
    </row>
    <row r="462" ht="12.75">
      <c r="K462" s="20"/>
    </row>
    <row r="463" ht="12.75">
      <c r="K463" s="20"/>
    </row>
    <row r="464" ht="12.75">
      <c r="K464" s="20"/>
    </row>
    <row r="465" ht="12.75">
      <c r="K465" s="20"/>
    </row>
    <row r="466" ht="12.75">
      <c r="K466" s="20"/>
    </row>
    <row r="467" ht="12.75">
      <c r="K467" s="20"/>
    </row>
    <row r="468" ht="12.75">
      <c r="K468" s="20"/>
    </row>
    <row r="469" ht="12.75">
      <c r="K469" s="20"/>
    </row>
    <row r="470" ht="12.75">
      <c r="K470" s="20"/>
    </row>
    <row r="471" ht="12.75">
      <c r="K471" s="20"/>
    </row>
    <row r="472" ht="12.75">
      <c r="K472" s="20"/>
    </row>
    <row r="473" ht="12.75">
      <c r="K473" s="20"/>
    </row>
    <row r="474" ht="12.75">
      <c r="K474" s="20"/>
    </row>
    <row r="475" ht="12.75">
      <c r="K475" s="20"/>
    </row>
    <row r="476" ht="12.75">
      <c r="K476" s="20"/>
    </row>
    <row r="477" ht="12.75">
      <c r="K477" s="20"/>
    </row>
    <row r="478" ht="12.75">
      <c r="K478" s="20"/>
    </row>
    <row r="479" ht="12.75">
      <c r="K479" s="20"/>
    </row>
    <row r="480" ht="12.75">
      <c r="K480" s="20"/>
    </row>
    <row r="481" ht="12.75">
      <c r="K481" s="20"/>
    </row>
    <row r="482" ht="12.75">
      <c r="K482" s="20"/>
    </row>
    <row r="483" ht="12.75">
      <c r="K483" s="20"/>
    </row>
    <row r="484" ht="12.75">
      <c r="K484" s="20"/>
    </row>
    <row r="485" ht="12.75">
      <c r="K485" s="20"/>
    </row>
    <row r="486" ht="12.75">
      <c r="K486" s="20"/>
    </row>
    <row r="487" ht="12.75">
      <c r="K487" s="20"/>
    </row>
    <row r="488" ht="12.75">
      <c r="K488" s="20"/>
    </row>
    <row r="489" ht="12.75">
      <c r="K489" s="20"/>
    </row>
    <row r="490" ht="12.75">
      <c r="K490" s="20"/>
    </row>
    <row r="491" ht="12.75">
      <c r="K491" s="20"/>
    </row>
    <row r="492" ht="12.75">
      <c r="K492" s="20"/>
    </row>
    <row r="493" ht="12.75">
      <c r="K493" s="20"/>
    </row>
    <row r="494" ht="12.75">
      <c r="K494" s="20"/>
    </row>
    <row r="495" ht="12.75">
      <c r="K495" s="20"/>
    </row>
    <row r="496" ht="12.75">
      <c r="K496" s="20"/>
    </row>
    <row r="497" ht="12.75">
      <c r="K497" s="20"/>
    </row>
    <row r="498" ht="12.75">
      <c r="K498" s="20"/>
    </row>
    <row r="499" ht="12.75">
      <c r="K499" s="20"/>
    </row>
    <row r="500" ht="12.75">
      <c r="K500" s="20"/>
    </row>
    <row r="501" ht="12.75">
      <c r="K501" s="20"/>
    </row>
    <row r="502" ht="12.75">
      <c r="K502" s="20"/>
    </row>
    <row r="503" ht="12.75">
      <c r="K503" s="20"/>
    </row>
    <row r="504" ht="12.75">
      <c r="K504" s="20"/>
    </row>
    <row r="505" ht="12.75">
      <c r="K505" s="20"/>
    </row>
  </sheetData>
  <printOptions/>
  <pageMargins left="0.4" right="0.17" top="0.61" bottom="0.55" header="0.5" footer="0.25"/>
  <pageSetup horizontalDpi="600" verticalDpi="600" orientation="landscape" paperSize="9" scale="85" r:id="rId1"/>
  <headerFooter alignWithMargins="0">
    <oddFooter>&amp;C&amp;F</oddFooter>
  </headerFooter>
  <rowBreaks count="4" manualBreakCount="4">
    <brk id="57" max="255" man="1"/>
    <brk id="123" max="255" man="1"/>
    <brk id="181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2007-11-22T09:33:32Z</cp:lastPrinted>
  <dcterms:created xsi:type="dcterms:W3CDTF">2002-11-07T06:45:55Z</dcterms:created>
  <dcterms:modified xsi:type="dcterms:W3CDTF">2007-11-22T09:33:38Z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-791598679</vt:i4>
  </property>
  <property fmtid="{D5CDD505-2E9C-101B-9397-08002B2CF9AE}" pid="3" name="_EmailSubject">
    <vt:lpwstr>Board paper - Nov 2007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-1727023037</vt:i4>
  </property>
</Properties>
</file>